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nverwater.org\shares\Affrscom\DW Website Updates\Water Sales\"/>
    </mc:Choice>
  </mc:AlternateContent>
  <bookViews>
    <workbookView xWindow="120" yWindow="15" windowWidth="18060" windowHeight="10875"/>
  </bookViews>
  <sheets>
    <sheet name="Input Form" sheetId="1" r:id="rId1"/>
    <sheet name="Service Flow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9" i="1" l="1"/>
  <c r="O39" i="1"/>
  <c r="E37" i="1"/>
  <c r="L39" i="1" l="1"/>
  <c r="N17" i="1"/>
  <c r="L37" i="1" l="1"/>
  <c r="O37" i="1"/>
  <c r="L28" i="1"/>
  <c r="E25" i="2"/>
  <c r="E23" i="2"/>
  <c r="E21" i="2"/>
  <c r="E19" i="2"/>
  <c r="E17" i="2"/>
  <c r="E15" i="2"/>
  <c r="E13" i="2"/>
  <c r="E11" i="2"/>
  <c r="E9" i="2"/>
  <c r="E7" i="2"/>
  <c r="N42" i="1" l="1"/>
  <c r="F42" i="1" l="1"/>
  <c r="J42" i="1"/>
</calcChain>
</file>

<file path=xl/sharedStrings.xml><?xml version="1.0" encoding="utf-8"?>
<sst xmlns="http://schemas.openxmlformats.org/spreadsheetml/2006/main" count="105" uniqueCount="87">
  <si>
    <t>DENVER WATER</t>
  </si>
  <si>
    <t>1600 West 12th Ave. - Denver, CO 80204</t>
  </si>
  <si>
    <t>www.denverwater.org</t>
  </si>
  <si>
    <t>FLOW DEMAND FORM</t>
  </si>
  <si>
    <t>Preparation Date:</t>
  </si>
  <si>
    <t>Property Information</t>
  </si>
  <si>
    <t>Name of Building or business:</t>
  </si>
  <si>
    <t>Legal Description:</t>
  </si>
  <si>
    <t>Property Address:</t>
  </si>
  <si>
    <t>Building Use:</t>
  </si>
  <si>
    <t>Commercial</t>
  </si>
  <si>
    <t>Single Family</t>
  </si>
  <si>
    <t>Residential</t>
  </si>
  <si>
    <t>Multi-Family Res.</t>
  </si>
  <si>
    <t>Other</t>
  </si>
  <si>
    <t>Demand Information</t>
  </si>
  <si>
    <t>gpm</t>
  </si>
  <si>
    <t>Will there be any irrigation?</t>
  </si>
  <si>
    <t>Yes</t>
  </si>
  <si>
    <t>No</t>
  </si>
  <si>
    <t>Concurrent irrigation/domestic use?</t>
  </si>
  <si>
    <t>Irrigated Area:</t>
  </si>
  <si>
    <t>Square Feet</t>
  </si>
  <si>
    <t>Required residual pressure:</t>
  </si>
  <si>
    <t>psi</t>
  </si>
  <si>
    <t>Maximum domestic (DOM) demand</t>
  </si>
  <si>
    <t>Maximum Required NFPA 13D Automatic Sprinkler (ASC) flow for largest single unit:</t>
  </si>
  <si>
    <t>Note:  Demand should be determined from standard IPC/UPC/AWWA M-22 fixture unit calculation methodology.</t>
  </si>
  <si>
    <t>Note:   If irrigation is to be on automatic timer in the early morning hours between 1 AM and 4 AM select "No".</t>
  </si>
  <si>
    <t>Irrigation (IRR) demand:</t>
  </si>
  <si>
    <t>Connection Information</t>
  </si>
  <si>
    <t>Maximum DOM(/IRR) demand</t>
  </si>
  <si>
    <t>Layout type:</t>
  </si>
  <si>
    <t>Flow Through</t>
  </si>
  <si>
    <t>Backflow prevention requires</t>
  </si>
  <si>
    <t>Double Check</t>
  </si>
  <si>
    <t>RPZ</t>
  </si>
  <si>
    <t>Certified backflow prevention devicee is required</t>
  </si>
  <si>
    <t>Fields calculated by spreadsheet:</t>
  </si>
  <si>
    <t>Signature:</t>
  </si>
  <si>
    <t>Title &amp; Company:</t>
  </si>
  <si>
    <t>Printed Name:</t>
  </si>
  <si>
    <t>Phone:</t>
  </si>
  <si>
    <t>Required Tap/Service size:**</t>
  </si>
  <si>
    <t>Owner/Developer understands and acknowledges that by reviewing and approving this application Denver Water makes no representation that the</t>
  </si>
  <si>
    <t>water system and its various components as submitted by the Owner/Developer will perform any certain function or that it is fit for a particular pur-</t>
  </si>
  <si>
    <t>pose.  Further, Owner/Developer acknowledges and affirms that it has not and will not look to Denver Water for any such assurances or relief with</t>
  </si>
  <si>
    <t>regard to the functioning or failure of Owner/Developer's water system and its various components.</t>
  </si>
  <si>
    <t>Denver Water available static pressure range:</t>
  </si>
  <si>
    <t>/</t>
  </si>
  <si>
    <t>Required Meter Size**</t>
  </si>
  <si>
    <t>Fields supplied by Denver Water personnel</t>
  </si>
  <si>
    <t>SINGLE SERVICE COMBINED</t>
  </si>
  <si>
    <t>13d Service flow Range Table</t>
  </si>
  <si>
    <t>DOM</t>
  </si>
  <si>
    <t>ASC</t>
  </si>
  <si>
    <t>Service</t>
  </si>
  <si>
    <t>@110%</t>
  </si>
  <si>
    <t>@</t>
  </si>
  <si>
    <t>Diameter</t>
  </si>
  <si>
    <t>11 ft/sec</t>
  </si>
  <si>
    <t>15 ft/sec</t>
  </si>
  <si>
    <t>3/4"</t>
  </si>
  <si>
    <t>1"</t>
  </si>
  <si>
    <t>1.5"</t>
  </si>
  <si>
    <t>2"</t>
  </si>
  <si>
    <t>3"</t>
  </si>
  <si>
    <t>4"</t>
  </si>
  <si>
    <t>6"</t>
  </si>
  <si>
    <t>8"</t>
  </si>
  <si>
    <t>10"</t>
  </si>
  <si>
    <t>12"</t>
  </si>
  <si>
    <t>Maximum ASC total demand:*</t>
  </si>
  <si>
    <t>*Maximum ASC total demand, for multi-family buildings, is the sum of the required flow for the largest single unit with a 5 gpm addition for all other units</t>
  </si>
  <si>
    <t>Branched***</t>
  </si>
  <si>
    <t>***requires backflow</t>
  </si>
  <si>
    <t>Number of Sprinkled  Units:</t>
  </si>
  <si>
    <t>Total number of Units:</t>
  </si>
  <si>
    <t>Final Sizing:</t>
  </si>
  <si>
    <t>Tap Size:</t>
  </si>
  <si>
    <t>Service Size:</t>
  </si>
  <si>
    <t>Meter Size:</t>
  </si>
  <si>
    <t>&lt;10 fps</t>
  </si>
  <si>
    <t>&lt;15 fps</t>
  </si>
  <si>
    <t>revision date: 8/8/2014</t>
  </si>
  <si>
    <t>For Questions, please contact Sales Administration @ 303-628-6100 or WaterSales@denverwater.org</t>
  </si>
  <si>
    <t>Fields to be filled by Requestor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</si>
</sst>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0" fillId="0" borderId="2" xfId="0" applyBorder="1"/>
    <xf numFmtId="0" fontId="3" fillId="0" borderId="4" xfId="0" applyFont="1" applyBorder="1"/>
    <xf numFmtId="0" fontId="3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/>
    <xf numFmtId="0" fontId="0" fillId="2" borderId="2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5" xfId="0" applyFont="1" applyBorder="1"/>
    <xf numFmtId="0" fontId="0" fillId="0" borderId="16" xfId="0" applyBorder="1"/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7" xfId="0" applyFont="1" applyBorder="1"/>
    <xf numFmtId="0" fontId="0" fillId="0" borderId="0" xfId="0" quotePrefix="1" applyBorder="1" applyAlignment="1">
      <alignment horizontal="center"/>
    </xf>
    <xf numFmtId="0" fontId="0" fillId="3" borderId="2" xfId="0" applyFill="1" applyBorder="1"/>
    <xf numFmtId="0" fontId="0" fillId="0" borderId="4" xfId="0" applyBorder="1"/>
    <xf numFmtId="0" fontId="2" fillId="0" borderId="0" xfId="0" applyFont="1" applyBorder="1"/>
    <xf numFmtId="0" fontId="1" fillId="0" borderId="0" xfId="1" applyBorder="1"/>
    <xf numFmtId="0" fontId="5" fillId="0" borderId="0" xfId="0" applyFont="1" applyBorder="1"/>
    <xf numFmtId="0" fontId="6" fillId="0" borderId="0" xfId="0" applyFont="1"/>
    <xf numFmtId="0" fontId="0" fillId="0" borderId="17" xfId="0" applyBorder="1"/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/>
    <xf numFmtId="0" fontId="6" fillId="0" borderId="0" xfId="0" quotePrefix="1" applyFont="1" applyBorder="1" applyAlignment="1">
      <alignment horizontal="center"/>
    </xf>
    <xf numFmtId="0" fontId="6" fillId="0" borderId="18" xfId="0" quotePrefix="1" applyFont="1" applyBorder="1" applyAlignment="1">
      <alignment horizontal="center"/>
    </xf>
    <xf numFmtId="0" fontId="6" fillId="0" borderId="8" xfId="0" applyFont="1" applyBorder="1"/>
    <xf numFmtId="0" fontId="6" fillId="0" borderId="19" xfId="0" applyFont="1" applyBorder="1"/>
    <xf numFmtId="0" fontId="6" fillId="0" borderId="10" xfId="0" applyFont="1" applyBorder="1"/>
    <xf numFmtId="0" fontId="6" fillId="0" borderId="19" xfId="0" applyFont="1" applyBorder="1" applyAlignment="1">
      <alignment horizontal="center"/>
    </xf>
    <xf numFmtId="0" fontId="6" fillId="0" borderId="11" xfId="0" applyFont="1" applyBorder="1"/>
    <xf numFmtId="0" fontId="0" fillId="0" borderId="17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8" xfId="0" applyBorder="1"/>
    <xf numFmtId="2" fontId="6" fillId="0" borderId="1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/>
    <xf numFmtId="0" fontId="0" fillId="0" borderId="1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Border="1"/>
    <xf numFmtId="0" fontId="0" fillId="4" borderId="0" xfId="0" applyFill="1" applyBorder="1"/>
    <xf numFmtId="0" fontId="4" fillId="4" borderId="0" xfId="0" applyFont="1" applyFill="1" applyBorder="1"/>
    <xf numFmtId="0" fontId="8" fillId="0" borderId="0" xfId="0" applyFont="1" applyBorder="1"/>
    <xf numFmtId="0" fontId="7" fillId="0" borderId="0" xfId="0" applyFont="1" applyBorder="1"/>
    <xf numFmtId="0" fontId="0" fillId="3" borderId="2" xfId="0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0" borderId="7" xfId="0" applyBorder="1" applyAlignment="1">
      <alignment horizontal="left"/>
    </xf>
    <xf numFmtId="0" fontId="12" fillId="0" borderId="0" xfId="0" applyFont="1" applyBorder="1"/>
    <xf numFmtId="0" fontId="9" fillId="0" borderId="0" xfId="0" applyFont="1"/>
    <xf numFmtId="0" fontId="13" fillId="0" borderId="0" xfId="0" applyFont="1" applyBorder="1"/>
    <xf numFmtId="0" fontId="9" fillId="2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2" borderId="20" xfId="0" applyFont="1" applyFill="1" applyBorder="1" applyAlignment="1">
      <alignment horizontal="left"/>
    </xf>
    <xf numFmtId="0" fontId="9" fillId="4" borderId="21" xfId="0" applyFont="1" applyFill="1" applyBorder="1"/>
    <xf numFmtId="0" fontId="12" fillId="4" borderId="0" xfId="0" applyFont="1" applyFill="1" applyBorder="1"/>
    <xf numFmtId="1" fontId="14" fillId="4" borderId="0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0" xfId="0" applyFill="1" applyBorder="1"/>
    <xf numFmtId="0" fontId="0" fillId="5" borderId="3" xfId="0" applyFill="1" applyBorder="1"/>
    <xf numFmtId="164" fontId="0" fillId="5" borderId="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nverwate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workbookViewId="0">
      <selection activeCell="E8" sqref="E8"/>
    </sheetView>
  </sheetViews>
  <sheetFormatPr defaultRowHeight="15" x14ac:dyDescent="0.25"/>
  <sheetData>
    <row r="1" spans="1:17" x14ac:dyDescent="0.25">
      <c r="A1" s="2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8.75" x14ac:dyDescent="0.3">
      <c r="A2" s="7"/>
      <c r="B2" s="2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" t="s">
        <v>52</v>
      </c>
      <c r="Q2" s="8"/>
    </row>
    <row r="3" spans="1:17" x14ac:dyDescent="0.25">
      <c r="A3" s="7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" t="s">
        <v>3</v>
      </c>
      <c r="Q3" s="8"/>
    </row>
    <row r="4" spans="1:17" x14ac:dyDescent="0.25">
      <c r="A4" s="7"/>
      <c r="B4" s="29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8"/>
    </row>
    <row r="5" spans="1:17" x14ac:dyDescent="0.25">
      <c r="A5" s="7"/>
      <c r="B5" s="1"/>
      <c r="C5" s="1"/>
      <c r="D5" s="1"/>
      <c r="E5" s="55"/>
      <c r="F5" s="1"/>
      <c r="G5" s="76"/>
      <c r="H5" s="1" t="s">
        <v>86</v>
      </c>
      <c r="I5" s="1"/>
      <c r="J5" s="1"/>
      <c r="K5" s="1"/>
      <c r="L5" s="1"/>
      <c r="N5" s="9" t="s">
        <v>4</v>
      </c>
      <c r="O5" s="78"/>
      <c r="P5" s="13"/>
      <c r="Q5" s="8"/>
    </row>
    <row r="6" spans="1:17" ht="15.75" thickBot="1" x14ac:dyDescent="0.3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8"/>
    </row>
    <row r="7" spans="1:17" ht="15.75" x14ac:dyDescent="0.25">
      <c r="A7" s="7"/>
      <c r="B7" s="3" t="s">
        <v>5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8"/>
    </row>
    <row r="8" spans="1:17" x14ac:dyDescent="0.25">
      <c r="A8" s="7"/>
      <c r="B8" s="7" t="s">
        <v>6</v>
      </c>
      <c r="C8" s="1"/>
      <c r="D8" s="1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8"/>
      <c r="Q8" s="8"/>
    </row>
    <row r="9" spans="1:17" x14ac:dyDescent="0.25">
      <c r="A9" s="7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8"/>
      <c r="Q9" s="8"/>
    </row>
    <row r="10" spans="1:17" x14ac:dyDescent="0.25">
      <c r="A10" s="7"/>
      <c r="B10" s="7" t="s">
        <v>7</v>
      </c>
      <c r="C10" s="1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8"/>
      <c r="Q10" s="8"/>
    </row>
    <row r="11" spans="1:17" x14ac:dyDescent="0.25">
      <c r="A11" s="7"/>
      <c r="B11" s="7"/>
      <c r="C11" s="1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8"/>
      <c r="Q11" s="8"/>
    </row>
    <row r="12" spans="1:17" x14ac:dyDescent="0.25">
      <c r="A12" s="7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"/>
      <c r="Q12" s="8"/>
    </row>
    <row r="13" spans="1:17" x14ac:dyDescent="0.25">
      <c r="A13" s="7"/>
      <c r="B13" s="7" t="s">
        <v>8</v>
      </c>
      <c r="C13" s="1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8"/>
      <c r="Q13" s="8"/>
    </row>
    <row r="14" spans="1:17" ht="15.75" thickBot="1" x14ac:dyDescent="0.3">
      <c r="A14" s="7"/>
      <c r="B14" s="7"/>
      <c r="C14" s="1"/>
      <c r="D14" s="1"/>
      <c r="E14" s="1"/>
      <c r="F14" s="1"/>
      <c r="G14" s="1"/>
      <c r="H14" s="1"/>
      <c r="I14" s="1"/>
      <c r="J14" s="55"/>
      <c r="K14" s="1"/>
      <c r="L14" s="1"/>
      <c r="M14" s="1"/>
      <c r="N14" s="1"/>
      <c r="O14" s="1"/>
      <c r="P14" s="8"/>
      <c r="Q14" s="8"/>
    </row>
    <row r="15" spans="1:17" ht="15.75" thickBot="1" x14ac:dyDescent="0.3">
      <c r="A15" s="7"/>
      <c r="B15" s="7" t="s">
        <v>9</v>
      </c>
      <c r="C15" s="1"/>
      <c r="D15" s="73"/>
      <c r="E15" s="1" t="s">
        <v>10</v>
      </c>
      <c r="F15" s="1"/>
      <c r="G15" s="73"/>
      <c r="H15" s="1" t="s">
        <v>11</v>
      </c>
      <c r="I15" s="1"/>
      <c r="J15" s="73"/>
      <c r="K15" s="1" t="s">
        <v>13</v>
      </c>
      <c r="L15" s="1"/>
      <c r="M15" s="1"/>
      <c r="N15" s="73"/>
      <c r="O15" s="1" t="s">
        <v>14</v>
      </c>
      <c r="P15" s="8"/>
      <c r="Q15" s="8"/>
    </row>
    <row r="16" spans="1:17" x14ac:dyDescent="0.25">
      <c r="A16" s="7"/>
      <c r="B16" s="7"/>
      <c r="C16" s="1"/>
      <c r="D16" s="1"/>
      <c r="E16" s="1"/>
      <c r="F16" s="1"/>
      <c r="G16" s="1"/>
      <c r="H16" s="1" t="s">
        <v>12</v>
      </c>
      <c r="I16" s="1"/>
      <c r="J16" s="1"/>
      <c r="K16" s="1"/>
      <c r="L16" s="9" t="s">
        <v>76</v>
      </c>
      <c r="M16" s="74"/>
      <c r="N16" s="1"/>
      <c r="O16" s="1"/>
      <c r="P16" s="8"/>
      <c r="Q16" s="8"/>
    </row>
    <row r="17" spans="1:17" x14ac:dyDescent="0.25">
      <c r="A17" s="7"/>
      <c r="B17" s="7"/>
      <c r="C17" s="1"/>
      <c r="D17" s="1"/>
      <c r="E17" s="1"/>
      <c r="F17" s="1"/>
      <c r="G17" s="1"/>
      <c r="H17" s="1"/>
      <c r="I17" s="1"/>
      <c r="J17" s="1"/>
      <c r="K17" s="1"/>
      <c r="L17" s="9" t="s">
        <v>77</v>
      </c>
      <c r="M17" s="79"/>
      <c r="N17" s="1" t="str">
        <f>IF((M16&gt;M17),"Sprinkled Unitis More than Total Units"," ")</f>
        <v xml:space="preserve"> </v>
      </c>
      <c r="O17" s="1"/>
      <c r="P17" s="8"/>
      <c r="Q17" s="8"/>
    </row>
    <row r="18" spans="1:17" ht="15.75" thickBot="1" x14ac:dyDescent="0.3">
      <c r="A18" s="7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8"/>
    </row>
    <row r="19" spans="1:17" ht="15.75" thickBot="1" x14ac:dyDescent="0.3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8"/>
    </row>
    <row r="20" spans="1:17" ht="15.75" x14ac:dyDescent="0.25">
      <c r="A20" s="7"/>
      <c r="B20" s="3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8"/>
    </row>
    <row r="21" spans="1:17" x14ac:dyDescent="0.25">
      <c r="A21" s="7"/>
      <c r="B21" s="7" t="s">
        <v>25</v>
      </c>
      <c r="C21" s="1"/>
      <c r="D21" s="1"/>
      <c r="E21" s="1"/>
      <c r="F21" s="74"/>
      <c r="G21" s="1" t="s">
        <v>16</v>
      </c>
      <c r="I21" s="1"/>
      <c r="J21" s="1"/>
      <c r="K21" s="1"/>
      <c r="L21" s="1"/>
      <c r="M21" s="1"/>
      <c r="N21" s="1"/>
      <c r="O21" s="1"/>
      <c r="P21" s="8"/>
      <c r="Q21" s="8"/>
    </row>
    <row r="22" spans="1:17" x14ac:dyDescent="0.25">
      <c r="A22" s="7"/>
      <c r="B22" s="7"/>
      <c r="C22" s="15" t="s">
        <v>27</v>
      </c>
      <c r="D22" s="1"/>
      <c r="E22" s="1"/>
      <c r="F22" s="15"/>
      <c r="G22" s="1"/>
      <c r="H22" s="1"/>
      <c r="I22" s="1"/>
      <c r="J22" s="1"/>
      <c r="K22" s="1"/>
      <c r="L22" s="1"/>
      <c r="M22" s="1"/>
      <c r="N22" s="1"/>
      <c r="O22" s="1"/>
      <c r="P22" s="8"/>
      <c r="Q22" s="8"/>
    </row>
    <row r="23" spans="1:17" ht="15.75" thickBot="1" x14ac:dyDescent="0.3">
      <c r="A23" s="7"/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8"/>
      <c r="Q23" s="8"/>
    </row>
    <row r="24" spans="1:17" ht="15.75" thickBot="1" x14ac:dyDescent="0.3">
      <c r="A24" s="7"/>
      <c r="B24" s="7" t="s">
        <v>17</v>
      </c>
      <c r="C24" s="1"/>
      <c r="D24" s="1"/>
      <c r="E24" s="73"/>
      <c r="F24" s="13" t="s">
        <v>18</v>
      </c>
      <c r="G24" s="1"/>
      <c r="H24" s="73"/>
      <c r="I24" s="13" t="s">
        <v>19</v>
      </c>
      <c r="J24" s="1"/>
      <c r="K24" s="1"/>
      <c r="L24" s="1"/>
      <c r="M24" s="1"/>
      <c r="N24" s="1"/>
      <c r="O24" s="1"/>
      <c r="P24" s="8"/>
      <c r="Q24" s="8"/>
    </row>
    <row r="25" spans="1:17" x14ac:dyDescent="0.25">
      <c r="A25" s="7"/>
      <c r="B25" s="7"/>
      <c r="C25" s="1"/>
      <c r="D25" s="1"/>
      <c r="E25" s="1"/>
      <c r="F25" s="13"/>
      <c r="G25" s="1"/>
      <c r="H25" s="1"/>
      <c r="I25" s="13"/>
      <c r="J25" s="1"/>
      <c r="K25" s="1"/>
      <c r="L25" s="1"/>
      <c r="M25" s="1"/>
      <c r="N25" s="1"/>
      <c r="O25" s="1"/>
      <c r="P25" s="8"/>
      <c r="Q25" s="8"/>
    </row>
    <row r="26" spans="1:17" x14ac:dyDescent="0.25">
      <c r="A26" s="7"/>
      <c r="B26" s="7" t="s">
        <v>21</v>
      </c>
      <c r="C26" s="1"/>
      <c r="D26" s="75"/>
      <c r="E26" s="14" t="s">
        <v>22</v>
      </c>
      <c r="G26" s="1"/>
      <c r="H26" s="1"/>
      <c r="I26" s="1"/>
      <c r="J26" s="1" t="s">
        <v>29</v>
      </c>
      <c r="K26" s="1"/>
      <c r="L26" s="1"/>
      <c r="M26" s="74"/>
      <c r="N26" s="1" t="s">
        <v>16</v>
      </c>
      <c r="P26" s="8"/>
      <c r="Q26" s="8"/>
    </row>
    <row r="27" spans="1:17" ht="15.75" thickBot="1" x14ac:dyDescent="0.3">
      <c r="A27" s="7"/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/>
      <c r="Q27" s="8"/>
    </row>
    <row r="28" spans="1:17" ht="15.75" thickBot="1" x14ac:dyDescent="0.3">
      <c r="A28" s="7"/>
      <c r="B28" s="7" t="s">
        <v>20</v>
      </c>
      <c r="C28" s="1"/>
      <c r="D28" s="1"/>
      <c r="E28" s="1"/>
      <c r="F28" s="73"/>
      <c r="G28" s="13" t="s">
        <v>18</v>
      </c>
      <c r="H28" s="1"/>
      <c r="I28" s="73"/>
      <c r="J28" s="13" t="s">
        <v>19</v>
      </c>
      <c r="K28" s="1"/>
      <c r="L28" s="1" t="str">
        <f>IF(M26&gt;0,IF(F28="",IF(I28="","Select Yes or NO",""),""),"")</f>
        <v/>
      </c>
      <c r="M28" s="1"/>
      <c r="N28" s="1"/>
      <c r="O28" s="1"/>
      <c r="P28" s="8"/>
      <c r="Q28" s="8"/>
    </row>
    <row r="29" spans="1:17" x14ac:dyDescent="0.25">
      <c r="A29" s="7"/>
      <c r="B29" s="7"/>
      <c r="C29" s="15" t="s">
        <v>28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"/>
      <c r="P29" s="8"/>
      <c r="Q29" s="8"/>
    </row>
    <row r="30" spans="1:17" x14ac:dyDescent="0.25">
      <c r="A30" s="7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8"/>
      <c r="Q30" s="8"/>
    </row>
    <row r="31" spans="1:17" x14ac:dyDescent="0.25">
      <c r="A31" s="7"/>
      <c r="B31" s="7" t="s">
        <v>26</v>
      </c>
      <c r="C31" s="1"/>
      <c r="D31" s="1"/>
      <c r="E31" s="1"/>
      <c r="F31" s="1"/>
      <c r="G31" s="1"/>
      <c r="H31" s="1"/>
      <c r="I31" s="1"/>
      <c r="J31" s="1"/>
      <c r="K31" s="74"/>
      <c r="L31" s="1" t="s">
        <v>16</v>
      </c>
      <c r="N31" s="1"/>
      <c r="O31" s="1"/>
      <c r="P31" s="8"/>
      <c r="Q31" s="8"/>
    </row>
    <row r="32" spans="1:17" x14ac:dyDescent="0.25">
      <c r="A32" s="7"/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/>
      <c r="Q32" s="8"/>
    </row>
    <row r="33" spans="1:17" x14ac:dyDescent="0.25">
      <c r="A33" s="7"/>
      <c r="B33" s="7" t="s">
        <v>23</v>
      </c>
      <c r="C33" s="1"/>
      <c r="D33" s="1"/>
      <c r="E33" s="74"/>
      <c r="F33" s="1" t="s">
        <v>24</v>
      </c>
      <c r="H33" s="1" t="s">
        <v>48</v>
      </c>
      <c r="I33" s="1"/>
      <c r="J33" s="1"/>
      <c r="K33" s="1"/>
      <c r="L33" s="1"/>
      <c r="M33" s="59"/>
      <c r="N33" s="25" t="s">
        <v>49</v>
      </c>
      <c r="O33" s="59"/>
      <c r="P33" s="8" t="s">
        <v>24</v>
      </c>
      <c r="Q33" s="8"/>
    </row>
    <row r="34" spans="1:17" ht="15.75" thickBot="1" x14ac:dyDescent="0.3">
      <c r="A34" s="7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8"/>
    </row>
    <row r="35" spans="1:17" ht="15.75" thickBot="1" x14ac:dyDescent="0.3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8"/>
    </row>
    <row r="36" spans="1:17" ht="15.75" x14ac:dyDescent="0.25">
      <c r="A36" s="7"/>
      <c r="B36" s="3" t="s">
        <v>30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8"/>
    </row>
    <row r="37" spans="1:17" x14ac:dyDescent="0.25">
      <c r="A37" s="7"/>
      <c r="B37" s="7" t="s">
        <v>31</v>
      </c>
      <c r="C37" s="1"/>
      <c r="D37" s="1"/>
      <c r="E37" s="16">
        <f>IF(F28 = "",IF(M26&gt;F21,M26,F21),F21+M26)</f>
        <v>0</v>
      </c>
      <c r="F37" s="1" t="s">
        <v>16</v>
      </c>
      <c r="H37" s="1"/>
      <c r="I37" s="1" t="s">
        <v>50</v>
      </c>
      <c r="J37" s="1"/>
      <c r="K37" s="1"/>
      <c r="L37" s="16" t="str">
        <f>IF(E37&lt;15.14,".75 inch",IF(E37&lt;26.92,"1 inch",IF(E37&lt;60.58,"1.5 inch",IF(E37&lt;107.69,"2 inch","3 inch and larger requires alternate form"))))</f>
        <v>.75 inch</v>
      </c>
      <c r="M37" t="s">
        <v>82</v>
      </c>
      <c r="N37" s="1"/>
      <c r="O37" s="71">
        <f>IF(E37&lt;15.14,1,IF(E37&lt;26.92,2,IF(E37&lt;60.58,3,IF(E37&lt;107.69,4,5))))</f>
        <v>1</v>
      </c>
      <c r="P37" s="8"/>
      <c r="Q37" s="8"/>
    </row>
    <row r="38" spans="1:17" x14ac:dyDescent="0.25">
      <c r="A38" s="7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8"/>
      <c r="Q38" s="8"/>
    </row>
    <row r="39" spans="1:17" x14ac:dyDescent="0.25">
      <c r="A39" s="7"/>
      <c r="B39" s="7" t="s">
        <v>72</v>
      </c>
      <c r="C39" s="1"/>
      <c r="D39" s="1"/>
      <c r="E39" s="16" t="str">
        <f>IF(M16="","?# of Units?",K31+(5*(M16-1)))</f>
        <v>?# of Units?</v>
      </c>
      <c r="F39" s="1" t="s">
        <v>16</v>
      </c>
      <c r="H39" s="1"/>
      <c r="I39" s="1" t="s">
        <v>43</v>
      </c>
      <c r="J39" s="1"/>
      <c r="K39" s="1"/>
      <c r="L39" s="16" t="str">
        <f>IF(E39&lt;20.65,".75 inch",IF(E39&lt;36.71,"1 inch",IF(E39&lt;82.6,"1.5 inch",IF(E39&lt;146.85,"2 inch","3 inch or larger "))))</f>
        <v xml:space="preserve">3 inch or larger </v>
      </c>
      <c r="M39" t="s">
        <v>83</v>
      </c>
      <c r="N39" s="1"/>
      <c r="O39" s="72" t="str">
        <f>IF(E39&lt;20.65,1,IF(E39&lt;36.71,2,IF(E39&lt;82.6,3,IF(E39&lt;146.85,4,"3 inch and larger requires alternate form"))))</f>
        <v>3 inch and larger requires alternate form</v>
      </c>
      <c r="P39" s="8"/>
      <c r="Q39" s="8"/>
    </row>
    <row r="40" spans="1:17" x14ac:dyDescent="0.25">
      <c r="A40" s="7"/>
      <c r="B40" s="24" t="s">
        <v>73</v>
      </c>
      <c r="C40" s="15"/>
      <c r="D40" s="15"/>
      <c r="E40" s="15"/>
      <c r="F40" s="56"/>
      <c r="G40" s="1"/>
      <c r="H40" s="1"/>
      <c r="I40" s="1"/>
      <c r="J40" s="1"/>
      <c r="K40" s="1"/>
      <c r="L40" s="1"/>
      <c r="M40" s="55"/>
      <c r="N40" s="1"/>
      <c r="O40" s="1"/>
      <c r="P40" s="8"/>
      <c r="Q40" s="8"/>
    </row>
    <row r="41" spans="1:17" ht="15.75" thickBot="1" x14ac:dyDescent="0.3">
      <c r="A41" s="7"/>
      <c r="B41" s="7"/>
      <c r="C41" s="58"/>
      <c r="D41" s="57"/>
      <c r="E41" s="57"/>
      <c r="F41" s="57"/>
      <c r="G41" s="57"/>
      <c r="H41" s="57"/>
      <c r="I41" s="57"/>
      <c r="J41" s="57"/>
      <c r="K41" s="58"/>
      <c r="L41" s="58"/>
      <c r="M41" s="58"/>
      <c r="N41" s="58"/>
      <c r="O41" s="15"/>
      <c r="P41" s="23"/>
      <c r="Q41" s="8"/>
    </row>
    <row r="42" spans="1:17" ht="16.5" thickBot="1" x14ac:dyDescent="0.3">
      <c r="A42" s="7"/>
      <c r="B42" s="7"/>
      <c r="C42" s="60" t="s">
        <v>78</v>
      </c>
      <c r="E42" s="62" t="s">
        <v>79</v>
      </c>
      <c r="F42" s="65" t="e">
        <f>IF($O$37=$O$39,$L$37,IF(($O$39+1)=$O$37,$L$37,IF(($O$37+1)= $O$39,$L$39,"More than 1 size difference.  Consult Hydraulics")))</f>
        <v>#VALUE!</v>
      </c>
      <c r="G42" s="70"/>
      <c r="H42" s="63"/>
      <c r="I42" s="66" t="s">
        <v>80</v>
      </c>
      <c r="J42" s="68" t="e">
        <f>IF($O$37=$O$39,$L$37,IF(($O$39+1)=$O$37,$L$37,IF(($O$37+1)= $O$39,$L$39,"More than 1 size difference.  Consult Hydraulics")))</f>
        <v>#VALUE!</v>
      </c>
      <c r="K42" s="69"/>
      <c r="L42" s="63"/>
      <c r="M42" s="67" t="s">
        <v>81</v>
      </c>
      <c r="N42" s="65" t="e">
        <f>IF($O$37=$O$39,$L$37,IF(($O$39+1)=$O$37,$L$37,IF(($O$37+1)= $O$39,$L$37,"More than 1 size difference.  Consult Hydraulics")))</f>
        <v>#VALUE!</v>
      </c>
      <c r="O42" s="64"/>
      <c r="P42" s="23"/>
      <c r="Q42" s="8"/>
    </row>
    <row r="43" spans="1:17" ht="15.75" thickBot="1" x14ac:dyDescent="0.3">
      <c r="A43" s="7"/>
      <c r="B43" s="7"/>
      <c r="C43" s="1"/>
      <c r="D43" s="1"/>
      <c r="E43" s="1"/>
      <c r="F43" s="1"/>
      <c r="G43" s="1"/>
      <c r="H43" s="1"/>
      <c r="I43" s="1"/>
      <c r="J43" s="15"/>
      <c r="K43" s="15"/>
      <c r="L43" s="15"/>
      <c r="M43" s="15"/>
      <c r="N43" s="15"/>
      <c r="O43" s="15"/>
      <c r="P43" s="23"/>
      <c r="Q43" s="8"/>
    </row>
    <row r="44" spans="1:17" ht="15.75" thickBot="1" x14ac:dyDescent="0.3">
      <c r="A44" s="7"/>
      <c r="B44" s="7" t="s">
        <v>32</v>
      </c>
      <c r="C44" s="1"/>
      <c r="D44" s="1"/>
      <c r="E44" s="73"/>
      <c r="F44" s="1" t="s">
        <v>74</v>
      </c>
      <c r="G44" s="1"/>
      <c r="H44" s="73"/>
      <c r="I44" s="1" t="s">
        <v>33</v>
      </c>
      <c r="J44" s="1"/>
      <c r="K44" s="1"/>
      <c r="L44" s="1"/>
      <c r="M44" s="1"/>
      <c r="N44" s="1"/>
      <c r="O44" s="1"/>
      <c r="P44" s="8"/>
      <c r="Q44" s="8"/>
    </row>
    <row r="45" spans="1:17" x14ac:dyDescent="0.25">
      <c r="A45" s="7"/>
      <c r="B45" s="7"/>
      <c r="C45" s="1"/>
      <c r="D45" s="1"/>
      <c r="E45" s="1"/>
      <c r="F45" s="22" t="s">
        <v>75</v>
      </c>
      <c r="G45" s="1"/>
      <c r="H45" s="1"/>
      <c r="I45" s="1"/>
      <c r="J45" s="1"/>
      <c r="K45" s="1"/>
      <c r="L45" s="1"/>
      <c r="M45" s="1"/>
      <c r="N45" s="1"/>
      <c r="O45" s="1"/>
      <c r="P45" s="8"/>
      <c r="Q45" s="8"/>
    </row>
    <row r="46" spans="1:17" ht="15.75" thickBot="1" x14ac:dyDescent="0.3">
      <c r="A46" s="7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8"/>
      <c r="Q46" s="8"/>
    </row>
    <row r="47" spans="1:17" ht="15.75" thickBot="1" x14ac:dyDescent="0.3">
      <c r="A47" s="7"/>
      <c r="B47" s="7"/>
      <c r="C47" s="17" t="s">
        <v>34</v>
      </c>
      <c r="D47" s="18"/>
      <c r="E47" s="18"/>
      <c r="F47" s="18"/>
      <c r="G47" s="73"/>
      <c r="H47" s="18" t="s">
        <v>35</v>
      </c>
      <c r="I47" s="18"/>
      <c r="J47" s="73"/>
      <c r="K47" s="19" t="s">
        <v>36</v>
      </c>
      <c r="L47" s="1"/>
      <c r="M47" s="1"/>
      <c r="N47" s="1"/>
      <c r="O47" s="1"/>
      <c r="P47" s="8"/>
      <c r="Q47" s="8"/>
    </row>
    <row r="48" spans="1:17" x14ac:dyDescent="0.25">
      <c r="A48" s="7"/>
      <c r="B48" s="7"/>
      <c r="C48" s="20" t="s">
        <v>37</v>
      </c>
      <c r="D48" s="2"/>
      <c r="E48" s="2"/>
      <c r="F48" s="2"/>
      <c r="G48" s="2"/>
      <c r="H48" s="2"/>
      <c r="I48" s="2"/>
      <c r="J48" s="2"/>
      <c r="K48" s="21"/>
      <c r="L48" s="1"/>
      <c r="M48" s="1"/>
      <c r="N48" s="1"/>
      <c r="O48" s="1"/>
      <c r="P48" s="8"/>
      <c r="Q48" s="8"/>
    </row>
    <row r="49" spans="1:17" ht="15.75" thickBot="1" x14ac:dyDescent="0.3">
      <c r="A49" s="7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8"/>
    </row>
    <row r="50" spans="1:17" x14ac:dyDescent="0.25">
      <c r="A50" s="6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8"/>
    </row>
    <row r="51" spans="1:17" x14ac:dyDescent="0.2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8"/>
    </row>
    <row r="52" spans="1:17" x14ac:dyDescent="0.25">
      <c r="A52" s="7"/>
      <c r="B52" s="1" t="s">
        <v>39</v>
      </c>
      <c r="C52" s="75"/>
      <c r="D52" s="75"/>
      <c r="E52" s="75"/>
      <c r="F52" s="75"/>
      <c r="G52" s="75"/>
      <c r="H52" s="1"/>
      <c r="I52" s="1" t="s">
        <v>40</v>
      </c>
      <c r="J52" s="1"/>
      <c r="K52" s="75"/>
      <c r="L52" s="75"/>
      <c r="M52" s="75"/>
      <c r="N52" s="75"/>
      <c r="O52" s="75"/>
      <c r="P52" s="75"/>
      <c r="Q52" s="8"/>
    </row>
    <row r="53" spans="1:17" x14ac:dyDescent="0.2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8"/>
    </row>
    <row r="54" spans="1:17" x14ac:dyDescent="0.25">
      <c r="A54" s="7"/>
      <c r="B54" s="1" t="s">
        <v>41</v>
      </c>
      <c r="C54" s="1"/>
      <c r="D54" s="75"/>
      <c r="E54" s="75"/>
      <c r="F54" s="75"/>
      <c r="G54" s="75"/>
      <c r="H54" s="75"/>
      <c r="I54" s="1"/>
      <c r="J54" s="1"/>
      <c r="K54" s="75"/>
      <c r="L54" s="75"/>
      <c r="M54" s="75"/>
      <c r="N54" s="75"/>
      <c r="O54" s="75"/>
      <c r="P54" s="75"/>
      <c r="Q54" s="8"/>
    </row>
    <row r="55" spans="1:17" x14ac:dyDescent="0.25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8"/>
    </row>
    <row r="56" spans="1:17" x14ac:dyDescent="0.25">
      <c r="A56" s="7"/>
      <c r="B56" s="1"/>
      <c r="C56" s="1"/>
      <c r="D56" s="1"/>
      <c r="E56" s="1"/>
      <c r="F56" s="1"/>
      <c r="G56" s="1"/>
      <c r="H56" s="1"/>
      <c r="I56" s="1"/>
      <c r="J56" s="1" t="s">
        <v>42</v>
      </c>
      <c r="K56" s="75"/>
      <c r="L56" s="75"/>
      <c r="M56" s="75"/>
      <c r="N56" s="75"/>
      <c r="O56" s="75"/>
      <c r="P56" s="75"/>
      <c r="Q56" s="8"/>
    </row>
    <row r="57" spans="1:17" x14ac:dyDescent="0.25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8"/>
    </row>
    <row r="58" spans="1:17" x14ac:dyDescent="0.25">
      <c r="A58" s="7"/>
      <c r="B58" s="15" t="s">
        <v>44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8"/>
    </row>
    <row r="59" spans="1:17" x14ac:dyDescent="0.25">
      <c r="A59" s="7"/>
      <c r="B59" s="15" t="s">
        <v>45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8"/>
    </row>
    <row r="60" spans="1:17" x14ac:dyDescent="0.25">
      <c r="A60" s="7"/>
      <c r="B60" s="15" t="s">
        <v>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8"/>
    </row>
    <row r="61" spans="1:17" x14ac:dyDescent="0.25">
      <c r="A61" s="7"/>
      <c r="B61" s="15" t="s">
        <v>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8"/>
    </row>
    <row r="62" spans="1:17" x14ac:dyDescent="0.25">
      <c r="A62" s="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8"/>
    </row>
    <row r="63" spans="1:17" x14ac:dyDescent="0.25">
      <c r="A63" s="7"/>
      <c r="B63" s="30" t="s">
        <v>84</v>
      </c>
      <c r="C63" s="1"/>
      <c r="D63" s="1"/>
      <c r="E63" s="1"/>
      <c r="F63" s="1"/>
      <c r="G63" s="1"/>
      <c r="I63" s="1"/>
      <c r="J63" s="1"/>
      <c r="K63" s="1"/>
      <c r="L63" s="1"/>
      <c r="M63" s="1"/>
      <c r="N63" s="1"/>
      <c r="O63" s="9" t="s">
        <v>85</v>
      </c>
      <c r="P63" s="1"/>
      <c r="Q63" s="8"/>
    </row>
    <row r="64" spans="1:17" x14ac:dyDescent="0.25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8"/>
    </row>
    <row r="65" spans="1:17" x14ac:dyDescent="0.25">
      <c r="A65" s="7"/>
      <c r="B65" s="1"/>
      <c r="C65" s="16"/>
      <c r="D65" s="1" t="s">
        <v>38</v>
      </c>
      <c r="E65" s="1"/>
      <c r="F65" s="1"/>
      <c r="G65" s="1"/>
      <c r="H65" s="1"/>
      <c r="I65" s="26"/>
      <c r="J65" s="1" t="s">
        <v>51</v>
      </c>
      <c r="K65" s="1"/>
      <c r="L65" s="1"/>
      <c r="M65" s="1"/>
      <c r="N65" s="1"/>
      <c r="O65" s="1"/>
      <c r="P65" s="1"/>
      <c r="Q65" s="8"/>
    </row>
    <row r="66" spans="1:17" ht="15.75" thickBot="1" x14ac:dyDescent="0.3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</sheetData>
  <hyperlinks>
    <hyperlink ref="B4" r:id="rId1"/>
  </hyperlinks>
  <pageMargins left="0.7" right="0.7" top="0.75" bottom="0.75" header="0.3" footer="0.3"/>
  <pageSetup scale="5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27" sqref="A27"/>
    </sheetView>
  </sheetViews>
  <sheetFormatPr defaultRowHeight="15" x14ac:dyDescent="0.25"/>
  <sheetData>
    <row r="1" spans="1:5" x14ac:dyDescent="0.25">
      <c r="A1" s="31" t="s">
        <v>53</v>
      </c>
    </row>
    <row r="2" spans="1:5" ht="15.75" thickBot="1" x14ac:dyDescent="0.3"/>
    <row r="3" spans="1:5" x14ac:dyDescent="0.25">
      <c r="A3" s="32"/>
      <c r="B3" s="33" t="s">
        <v>54</v>
      </c>
      <c r="C3" s="34" t="s">
        <v>55</v>
      </c>
      <c r="D3" s="6"/>
    </row>
    <row r="4" spans="1:5" x14ac:dyDescent="0.25">
      <c r="A4" s="35" t="s">
        <v>56</v>
      </c>
      <c r="B4" s="36" t="s">
        <v>57</v>
      </c>
      <c r="C4" s="37" t="s">
        <v>58</v>
      </c>
      <c r="D4" s="38" t="s">
        <v>56</v>
      </c>
    </row>
    <row r="5" spans="1:5" ht="15.75" thickBot="1" x14ac:dyDescent="0.3">
      <c r="A5" s="39" t="s">
        <v>59</v>
      </c>
      <c r="B5" s="40" t="s">
        <v>60</v>
      </c>
      <c r="C5" s="41" t="s">
        <v>61</v>
      </c>
      <c r="D5" s="42" t="s">
        <v>59</v>
      </c>
    </row>
    <row r="6" spans="1:5" x14ac:dyDescent="0.25">
      <c r="A6" s="43" t="s">
        <v>62</v>
      </c>
      <c r="B6" s="44">
        <v>15.14</v>
      </c>
      <c r="C6" s="32"/>
      <c r="D6" s="6"/>
    </row>
    <row r="7" spans="1:5" x14ac:dyDescent="0.25">
      <c r="A7" s="45"/>
      <c r="B7" s="1"/>
      <c r="C7" s="46">
        <v>20.65</v>
      </c>
      <c r="D7" s="47" t="s">
        <v>62</v>
      </c>
      <c r="E7" s="48">
        <f>C7-B6</f>
        <v>5.509999999999998</v>
      </c>
    </row>
    <row r="8" spans="1:5" x14ac:dyDescent="0.25">
      <c r="A8" s="49" t="s">
        <v>63</v>
      </c>
      <c r="B8" s="50">
        <v>26.92</v>
      </c>
      <c r="C8" s="51"/>
      <c r="D8" s="8"/>
    </row>
    <row r="9" spans="1:5" x14ac:dyDescent="0.25">
      <c r="A9" s="45"/>
      <c r="B9" s="1"/>
      <c r="C9" s="46">
        <v>36.71</v>
      </c>
      <c r="D9" s="47" t="s">
        <v>63</v>
      </c>
      <c r="E9" s="48">
        <f>C9-B8</f>
        <v>9.7899999999999991</v>
      </c>
    </row>
    <row r="10" spans="1:5" x14ac:dyDescent="0.25">
      <c r="A10" s="52" t="s">
        <v>64</v>
      </c>
      <c r="B10" s="50">
        <v>60.58</v>
      </c>
      <c r="C10" s="51"/>
      <c r="D10" s="8"/>
    </row>
    <row r="11" spans="1:5" x14ac:dyDescent="0.25">
      <c r="A11" s="45"/>
      <c r="B11" s="1"/>
      <c r="C11" s="46">
        <v>82.6</v>
      </c>
      <c r="D11" s="53" t="s">
        <v>64</v>
      </c>
      <c r="E11" s="48">
        <f>C11-B10</f>
        <v>22.019999999999996</v>
      </c>
    </row>
    <row r="12" spans="1:5" x14ac:dyDescent="0.25">
      <c r="A12" s="49" t="s">
        <v>65</v>
      </c>
      <c r="B12" s="50">
        <v>107.69</v>
      </c>
      <c r="C12" s="51"/>
      <c r="D12" s="8"/>
    </row>
    <row r="13" spans="1:5" x14ac:dyDescent="0.25">
      <c r="A13" s="45"/>
      <c r="B13" s="1"/>
      <c r="C13" s="46">
        <v>146.85</v>
      </c>
      <c r="D13" s="47" t="s">
        <v>65</v>
      </c>
      <c r="E13" s="48">
        <f>C13-B12</f>
        <v>39.159999999999997</v>
      </c>
    </row>
    <row r="14" spans="1:5" x14ac:dyDescent="0.25">
      <c r="A14" s="49" t="s">
        <v>66</v>
      </c>
      <c r="B14" s="50">
        <v>242.31</v>
      </c>
      <c r="C14" s="51"/>
      <c r="D14" s="8"/>
    </row>
    <row r="15" spans="1:5" x14ac:dyDescent="0.25">
      <c r="A15" s="45"/>
      <c r="B15" s="1"/>
      <c r="C15" s="46">
        <v>330.42</v>
      </c>
      <c r="D15" s="47" t="s">
        <v>66</v>
      </c>
      <c r="E15" s="48">
        <f>C15-B14</f>
        <v>88.110000000000014</v>
      </c>
    </row>
    <row r="16" spans="1:5" x14ac:dyDescent="0.25">
      <c r="A16" s="49" t="s">
        <v>67</v>
      </c>
      <c r="B16" s="50">
        <v>430.77</v>
      </c>
      <c r="C16" s="51"/>
      <c r="D16" s="8"/>
    </row>
    <row r="17" spans="1:5" x14ac:dyDescent="0.25">
      <c r="A17" s="45"/>
      <c r="B17" s="1"/>
      <c r="C17" s="46">
        <v>587.41</v>
      </c>
      <c r="D17" s="47" t="s">
        <v>67</v>
      </c>
      <c r="E17" s="48">
        <f>C17-B16</f>
        <v>156.63999999999999</v>
      </c>
    </row>
    <row r="18" spans="1:5" x14ac:dyDescent="0.25">
      <c r="A18" s="49" t="s">
        <v>68</v>
      </c>
      <c r="B18" s="50">
        <v>969.23</v>
      </c>
      <c r="C18" s="51"/>
      <c r="D18" s="8"/>
    </row>
    <row r="19" spans="1:5" x14ac:dyDescent="0.25">
      <c r="A19" s="45"/>
      <c r="B19" s="1"/>
      <c r="C19" s="46">
        <v>1321.67</v>
      </c>
      <c r="D19" s="47" t="s">
        <v>68</v>
      </c>
      <c r="E19" s="48">
        <f>C19-B18</f>
        <v>352.44000000000005</v>
      </c>
    </row>
    <row r="20" spans="1:5" x14ac:dyDescent="0.25">
      <c r="A20" s="49" t="s">
        <v>69</v>
      </c>
      <c r="B20" s="50">
        <v>1723.07</v>
      </c>
      <c r="C20" s="51"/>
      <c r="D20" s="8"/>
    </row>
    <row r="21" spans="1:5" x14ac:dyDescent="0.25">
      <c r="A21" s="45"/>
      <c r="B21" s="1"/>
      <c r="C21" s="46">
        <v>2349.64</v>
      </c>
      <c r="D21" s="47" t="s">
        <v>69</v>
      </c>
      <c r="E21" s="48">
        <f>C21-B20</f>
        <v>626.56999999999994</v>
      </c>
    </row>
    <row r="22" spans="1:5" x14ac:dyDescent="0.25">
      <c r="A22" s="49" t="s">
        <v>70</v>
      </c>
      <c r="B22" s="50">
        <v>2692.3</v>
      </c>
      <c r="C22" s="51"/>
      <c r="D22" s="8"/>
    </row>
    <row r="23" spans="1:5" x14ac:dyDescent="0.25">
      <c r="A23" s="45"/>
      <c r="B23" s="1"/>
      <c r="C23" s="46">
        <v>3671.31</v>
      </c>
      <c r="D23" s="47" t="s">
        <v>70</v>
      </c>
      <c r="E23" s="48">
        <f>C23-B22</f>
        <v>979.00999999999976</v>
      </c>
    </row>
    <row r="24" spans="1:5" x14ac:dyDescent="0.25">
      <c r="A24" s="45"/>
      <c r="B24" s="1"/>
      <c r="C24" s="45"/>
      <c r="D24" s="8"/>
    </row>
    <row r="25" spans="1:5" x14ac:dyDescent="0.25">
      <c r="A25" s="45"/>
      <c r="B25" s="1"/>
      <c r="C25" s="46">
        <v>5286.69</v>
      </c>
      <c r="D25" s="53" t="s">
        <v>71</v>
      </c>
      <c r="E25" s="48">
        <f>C25-B24</f>
        <v>5286.69</v>
      </c>
    </row>
    <row r="26" spans="1:5" ht="15.75" thickBot="1" x14ac:dyDescent="0.3">
      <c r="A26" s="54"/>
      <c r="B26" s="11"/>
      <c r="C26" s="54"/>
      <c r="D26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Form</vt:lpstr>
      <vt:lpstr>Service Flows</vt:lpstr>
      <vt:lpstr>Sheet3</vt:lpstr>
    </vt:vector>
  </TitlesOfParts>
  <Company>Denver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Crouch</dc:creator>
  <cp:lastModifiedBy>Willis, Noel E.</cp:lastModifiedBy>
  <cp:lastPrinted>2013-03-11T19:40:06Z</cp:lastPrinted>
  <dcterms:created xsi:type="dcterms:W3CDTF">2013-03-11T18:01:23Z</dcterms:created>
  <dcterms:modified xsi:type="dcterms:W3CDTF">2015-07-10T16:26:47Z</dcterms:modified>
</cp:coreProperties>
</file>